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lnění 2007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<sst xmlns="http://schemas.openxmlformats.org/spreadsheetml/2006/main" count="68" uniqueCount="63">
  <si>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z toho:</t>
  </si>
  <si>
    <t>Dejvické divadlo, o.p.s.</t>
  </si>
  <si>
    <t>spotřební materiál</t>
  </si>
  <si>
    <t>drobný hmotný majetek</t>
  </si>
  <si>
    <t>spotřební energie</t>
  </si>
  <si>
    <t>Služby</t>
  </si>
  <si>
    <t>výkony spojů</t>
  </si>
  <si>
    <t>opravy a udržování</t>
  </si>
  <si>
    <t>cestovné</t>
  </si>
  <si>
    <t>zákonné sociální pojištění</t>
  </si>
  <si>
    <t>Výdaje CELKEM</t>
  </si>
  <si>
    <t>služby spojené s nájemným</t>
  </si>
  <si>
    <t>Osobní výdaje</t>
  </si>
  <si>
    <t>mzdové výdaje</t>
  </si>
  <si>
    <t>ostatní osobní výdaje</t>
  </si>
  <si>
    <t>zákonné zdravotní pojištění</t>
  </si>
  <si>
    <t>Ostatní výdaje</t>
  </si>
  <si>
    <t>Organizace:</t>
  </si>
  <si>
    <t>Příjmy celkem</t>
  </si>
  <si>
    <t xml:space="preserve">           kurzovné  Rosénky</t>
  </si>
  <si>
    <t xml:space="preserve">z toho: vstupné </t>
  </si>
  <si>
    <t xml:space="preserve">           za zájezdová vystoupení</t>
  </si>
  <si>
    <t xml:space="preserve"> Výsledek</t>
  </si>
  <si>
    <t>ostatní služby - viz poznámka</t>
  </si>
  <si>
    <t>dary</t>
  </si>
  <si>
    <t xml:space="preserve">dotace MK ČR ze SR na umělec. činnost </t>
  </si>
  <si>
    <t>dotace zahranič. odboru  MK ČR ze SR</t>
  </si>
  <si>
    <t xml:space="preserve">Daně a poplatky </t>
  </si>
  <si>
    <t>pronájmy +reklama+agenturní činnost</t>
  </si>
  <si>
    <t>hlavní činnost</t>
  </si>
  <si>
    <t xml:space="preserve">položek:Materiál a energie, Služby, Osobní výdaje, Daně a poplatky, Ostatní výdaje a položka"Příjmy celkem"je součtem položek: </t>
  </si>
  <si>
    <t>o.p.s. celkem</t>
  </si>
  <si>
    <t xml:space="preserve">                                        tab.č.1</t>
  </si>
  <si>
    <t xml:space="preserve">                schválený rozpočet 2007</t>
  </si>
  <si>
    <t xml:space="preserve">                   plnění  rozpočtu  2007</t>
  </si>
  <si>
    <t>příspěvky MČ Praha 6 na akce</t>
  </si>
  <si>
    <t xml:space="preserve">                                                            úroky, jiné ost.výnosy,tržby z prod. mat.</t>
  </si>
  <si>
    <t xml:space="preserve">grant MÚ hl. m. Praha </t>
  </si>
  <si>
    <t>Rezervní fond organizace</t>
  </si>
  <si>
    <t>čerpání rezervního fondu organizace</t>
  </si>
  <si>
    <t>Poznámka:    Nákladová položka  "ostatní služby" ve skutečném plnění 2007 v částce 6 239 tis. Kč obsahuje: 739 tis. Kč na</t>
  </si>
  <si>
    <t>autorské polatky (DILiA, OSA,Aurapont atd.), 614 tis. Kč náklady na propagaci, 3 805 tis. Kč na umělecké honoráře, dramaturgickou</t>
  </si>
  <si>
    <t xml:space="preserve">spolupráci, režii, scénografickou hudbu, 39 tis.Kč-odvoz odpadků a techn. kontroly (has.přístr.,plyn.kotle,revize vzduchotechniky,   </t>
  </si>
  <si>
    <t xml:space="preserve">atd.), 65 tis.Kč praní a čištění kostýmů, 15 tis.Kč půjčovné kostýmů, 212 tis. Kč tisk propagačních materiálů, 508 tis. Kč - přeprava na    </t>
  </si>
  <si>
    <t xml:space="preserve"> festivalová vystoupení DD a Rosénky, 15 tis. Kč na   úhradu drobného pohoštění při jednáních DD, při slavnostním večeru 15 let DD </t>
  </si>
  <si>
    <t>včeně vody Rosana pro herce, a 227 tis. Kč na výrobu dekorace nových inscenací. Položka"Výdaje celkem "je v tabulce součtem</t>
  </si>
  <si>
    <t>( vyznačeno tučně).</t>
  </si>
  <si>
    <t xml:space="preserve">tržby celkem, úroky a jiné ostatní výnosy, granty, dary, dotace, příspěvky na granty a skutečné čerpání rezervního fondu organizace </t>
  </si>
  <si>
    <t>(v tis. Kč)</t>
  </si>
  <si>
    <t>Vypracoval: Ing. Irena Náměstková</t>
  </si>
  <si>
    <t>V Praze dne 24.1.2008</t>
  </si>
  <si>
    <t>tržby z činnosti celkem</t>
  </si>
  <si>
    <t xml:space="preserve">právní a ekonomické služby </t>
  </si>
  <si>
    <t xml:space="preserve">Příspěvek Městské části  Praha 6 </t>
  </si>
  <si>
    <t>použití úspory příspěvku m.č. Praha 6</t>
  </si>
  <si>
    <t xml:space="preserve">úspora příspěvku MČ P6 pro další obd. </t>
  </si>
  <si>
    <t>doplňk.čin.</t>
  </si>
  <si>
    <t xml:space="preserve">                 Materiál a energie</t>
  </si>
  <si>
    <t>%plnění plánu</t>
  </si>
  <si>
    <t>o.p.s.celkem</t>
  </si>
  <si>
    <t xml:space="preserve">           odpisy</t>
  </si>
  <si>
    <t>z toho:pojištění (Ford DD, při záj.vyst.apod.)</t>
  </si>
  <si>
    <r>
      <t xml:space="preserve">                                                                         </t>
    </r>
    <r>
      <rPr>
        <b/>
        <sz val="24"/>
        <color indexed="48"/>
        <rFont val="Arial"/>
        <family val="2"/>
      </rPr>
      <t xml:space="preserve">    Plnění  rozpočtu na  rok  2007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</si>
</sst>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"/>
    <numFmt numFmtId="176" formatCode="0.0000"/>
    <numFmt numFmtId="177" formatCode="0.000"/>
    <numFmt numFmtId="178" formatCode="0.0"/>
  </numFmts>
  <fonts count="1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6"/>
      <name val="Arial"/>
      <family val="2"/>
    </font>
    <font>
      <b/>
      <sz val="24"/>
      <name val="Arial"/>
      <family val="2"/>
    </font>
    <font>
      <b/>
      <sz val="22"/>
      <color indexed="48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2"/>
    </font>
    <font>
      <b/>
      <sz val="24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medium"/>
      <right style="thick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0" fillId="0" borderId="7" xfId="0" applyBorder="1" applyAlignment="1">
      <alignment/>
    </xf>
    <xf numFmtId="0" fontId="9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14" fontId="4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8" fillId="2" borderId="21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right"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 horizontal="left"/>
    </xf>
    <xf numFmtId="0" fontId="7" fillId="2" borderId="11" xfId="0" applyFont="1" applyFill="1" applyBorder="1" applyAlignment="1">
      <alignment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left"/>
    </xf>
    <xf numFmtId="0" fontId="4" fillId="2" borderId="29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8" fillId="2" borderId="31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8" fillId="2" borderId="32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7" fillId="2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0" fontId="4" fillId="2" borderId="39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8" fillId="2" borderId="37" xfId="0" applyFont="1" applyFill="1" applyBorder="1" applyAlignment="1">
      <alignment/>
    </xf>
    <xf numFmtId="0" fontId="8" fillId="2" borderId="41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7" fillId="2" borderId="39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43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7" fillId="2" borderId="45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0" fontId="11" fillId="2" borderId="37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8" fillId="2" borderId="48" xfId="0" applyFont="1" applyFill="1" applyBorder="1" applyAlignment="1">
      <alignment/>
    </xf>
    <xf numFmtId="0" fontId="8" fillId="2" borderId="4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/>
    </xf>
    <xf numFmtId="0" fontId="7" fillId="2" borderId="32" xfId="0" applyFont="1" applyFill="1" applyBorder="1" applyAlignment="1">
      <alignment horizontal="right"/>
    </xf>
    <xf numFmtId="0" fontId="11" fillId="2" borderId="8" xfId="0" applyFont="1" applyFill="1" applyBorder="1" applyAlignment="1">
      <alignment/>
    </xf>
    <xf numFmtId="0" fontId="11" fillId="2" borderId="45" xfId="0" applyFont="1" applyFill="1" applyBorder="1" applyAlignment="1">
      <alignment/>
    </xf>
    <xf numFmtId="0" fontId="8" fillId="2" borderId="5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11" fillId="2" borderId="40" xfId="0" applyFont="1" applyFill="1" applyBorder="1" applyAlignment="1">
      <alignment/>
    </xf>
    <xf numFmtId="0" fontId="0" fillId="2" borderId="52" xfId="0" applyFill="1" applyBorder="1" applyAlignment="1">
      <alignment/>
    </xf>
    <xf numFmtId="0" fontId="0" fillId="2" borderId="46" xfId="0" applyFill="1" applyBorder="1" applyAlignment="1">
      <alignment/>
    </xf>
    <xf numFmtId="178" fontId="3" fillId="2" borderId="34" xfId="0" applyNumberFormat="1" applyFont="1" applyFill="1" applyBorder="1" applyAlignment="1">
      <alignment horizontal="center"/>
    </xf>
    <xf numFmtId="0" fontId="3" fillId="2" borderId="46" xfId="0" applyFont="1" applyFill="1" applyBorder="1" applyAlignment="1">
      <alignment/>
    </xf>
    <xf numFmtId="0" fontId="3" fillId="2" borderId="53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178" fontId="3" fillId="2" borderId="45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workbookViewId="0" topLeftCell="A1">
      <selection activeCell="E2" sqref="E2"/>
    </sheetView>
  </sheetViews>
  <sheetFormatPr defaultColWidth="9.140625" defaultRowHeight="12.75"/>
  <cols>
    <col min="2" max="2" width="34.8515625" style="0" customWidth="1"/>
    <col min="3" max="3" width="16.8515625" style="0" customWidth="1"/>
    <col min="4" max="4" width="12.8515625" style="0" customWidth="1"/>
    <col min="5" max="5" width="14.8515625" style="0" customWidth="1"/>
    <col min="6" max="6" width="16.28125" style="0" customWidth="1"/>
    <col min="7" max="7" width="12.7109375" style="0" customWidth="1"/>
    <col min="8" max="8" width="14.8515625" style="0" customWidth="1"/>
    <col min="9" max="9" width="12.28125" style="0" customWidth="1"/>
  </cols>
  <sheetData>
    <row r="1" spans="1:11" ht="15">
      <c r="A1" s="5"/>
      <c r="B1" s="5"/>
      <c r="C1" s="5"/>
      <c r="D1" s="3"/>
      <c r="E1" s="3"/>
      <c r="F1" s="5"/>
      <c r="G1" s="5"/>
      <c r="H1" s="5"/>
      <c r="I1" s="1"/>
      <c r="J1" s="1"/>
      <c r="K1" s="1"/>
    </row>
    <row r="2" spans="1:11" ht="5.25" customHeight="1">
      <c r="A2" s="5"/>
      <c r="B2" s="5"/>
      <c r="C2" s="5"/>
      <c r="D2" s="3"/>
      <c r="E2" s="3"/>
      <c r="F2" s="5"/>
      <c r="G2" s="5"/>
      <c r="H2" s="5"/>
      <c r="I2" s="1"/>
      <c r="J2" s="1"/>
      <c r="K2" s="1"/>
    </row>
    <row r="3" spans="1:11" ht="43.5" customHeight="1">
      <c r="A3" s="100" t="s">
        <v>62</v>
      </c>
      <c r="B3" s="117"/>
      <c r="C3" s="117"/>
      <c r="D3" s="118"/>
      <c r="E3" s="118"/>
      <c r="F3" s="118"/>
      <c r="G3" s="118" t="s">
        <v>32</v>
      </c>
      <c r="H3" s="118"/>
      <c r="I3" s="119"/>
      <c r="J3" s="1"/>
      <c r="K3" s="1"/>
    </row>
    <row r="4" spans="1:11" ht="13.5" customHeight="1" thickBot="1">
      <c r="A4" s="21"/>
      <c r="B4" s="21"/>
      <c r="C4" s="21"/>
      <c r="D4" s="5"/>
      <c r="E4" s="5"/>
      <c r="F4" s="5"/>
      <c r="G4" s="5"/>
      <c r="H4" s="5" t="s">
        <v>48</v>
      </c>
      <c r="I4" s="1"/>
      <c r="J4" s="1"/>
      <c r="K4" s="1"/>
    </row>
    <row r="5" spans="1:11" ht="19.5" customHeight="1" thickBot="1" thickTop="1">
      <c r="A5" s="22" t="s">
        <v>17</v>
      </c>
      <c r="B5" s="23"/>
      <c r="C5" s="24" t="s">
        <v>33</v>
      </c>
      <c r="D5" s="64"/>
      <c r="E5" s="60"/>
      <c r="F5" s="59" t="s">
        <v>34</v>
      </c>
      <c r="G5" s="59"/>
      <c r="H5" s="75"/>
      <c r="I5" s="110" t="s">
        <v>58</v>
      </c>
      <c r="J5" s="1"/>
      <c r="K5" s="1"/>
    </row>
    <row r="6" spans="1:11" ht="19.5" customHeight="1" thickBot="1" thickTop="1">
      <c r="A6" s="61" t="s">
        <v>1</v>
      </c>
      <c r="B6" s="6"/>
      <c r="C6" s="63" t="s">
        <v>29</v>
      </c>
      <c r="D6" s="65" t="s">
        <v>56</v>
      </c>
      <c r="E6" s="78" t="s">
        <v>31</v>
      </c>
      <c r="F6" s="62" t="s">
        <v>29</v>
      </c>
      <c r="G6" s="74" t="s">
        <v>56</v>
      </c>
      <c r="H6" s="91" t="s">
        <v>31</v>
      </c>
      <c r="I6" s="111" t="s">
        <v>59</v>
      </c>
      <c r="J6" s="1"/>
      <c r="K6" s="1"/>
    </row>
    <row r="7" spans="1:11" ht="19.5" customHeight="1" thickBot="1" thickTop="1">
      <c r="A7" s="7" t="s">
        <v>10</v>
      </c>
      <c r="B7" s="8"/>
      <c r="C7" s="31">
        <f>SUM(C8+C12+C19+C24+C25)</f>
        <v>22493</v>
      </c>
      <c r="D7" s="32">
        <f>SUM(D8+D12+D19+D24+D25)</f>
        <v>338</v>
      </c>
      <c r="E7" s="79">
        <f>C7+D7</f>
        <v>22831</v>
      </c>
      <c r="F7" s="73">
        <f>SUM(F8+F12+F19+F24+F25)</f>
        <v>21852</v>
      </c>
      <c r="G7" s="41">
        <f>SUM(G8+G12+G19+G24+G25)</f>
        <v>390</v>
      </c>
      <c r="H7" s="89">
        <f>F7+G7</f>
        <v>22242</v>
      </c>
      <c r="I7" s="112">
        <f>H7/E7*100</f>
        <v>97.42017432438351</v>
      </c>
      <c r="J7" s="1"/>
      <c r="K7" s="1"/>
    </row>
    <row r="8" spans="1:11" ht="19.5" customHeight="1" thickBot="1" thickTop="1">
      <c r="A8" s="116" t="s">
        <v>57</v>
      </c>
      <c r="B8" s="9"/>
      <c r="C8" s="33">
        <f>SUM(C9:C11)</f>
        <v>1454</v>
      </c>
      <c r="D8" s="66">
        <f>SUM(D9:D11)</f>
        <v>94</v>
      </c>
      <c r="E8" s="79">
        <f>C8+D8</f>
        <v>1548</v>
      </c>
      <c r="F8" s="33">
        <f>SUM(F9:F11)</f>
        <v>1089</v>
      </c>
      <c r="G8" s="66">
        <f>SUM(G9:G11)</f>
        <v>51</v>
      </c>
      <c r="H8" s="89">
        <f>F8+G8</f>
        <v>1140</v>
      </c>
      <c r="I8" s="112">
        <f>H8/E8*100</f>
        <v>73.64341085271317</v>
      </c>
      <c r="J8" s="1"/>
      <c r="K8" s="1"/>
    </row>
    <row r="9" spans="1:11" ht="19.5" customHeight="1" thickTop="1">
      <c r="A9" s="115" t="s">
        <v>0</v>
      </c>
      <c r="B9" s="10" t="s">
        <v>2</v>
      </c>
      <c r="C9" s="34">
        <v>714</v>
      </c>
      <c r="D9" s="67">
        <v>20</v>
      </c>
      <c r="E9" s="81">
        <f>C9+D9</f>
        <v>734</v>
      </c>
      <c r="F9" s="34">
        <v>472</v>
      </c>
      <c r="G9" s="67">
        <v>11</v>
      </c>
      <c r="H9" s="81">
        <f aca="true" t="shared" si="0" ref="H9:H33">F9+G9</f>
        <v>483</v>
      </c>
      <c r="I9" s="113"/>
      <c r="J9" s="1"/>
      <c r="K9" s="1"/>
    </row>
    <row r="10" spans="1:11" ht="19.5" customHeight="1">
      <c r="A10" s="27"/>
      <c r="B10" s="10" t="s">
        <v>3</v>
      </c>
      <c r="C10" s="34">
        <v>145</v>
      </c>
      <c r="D10" s="67"/>
      <c r="E10" s="81">
        <f aca="true" t="shared" si="1" ref="E10:E34">C10+D10</f>
        <v>145</v>
      </c>
      <c r="F10" s="34">
        <v>124</v>
      </c>
      <c r="G10" s="67"/>
      <c r="H10" s="81">
        <f t="shared" si="0"/>
        <v>124</v>
      </c>
      <c r="I10" s="113"/>
      <c r="J10" s="1"/>
      <c r="K10" s="1"/>
    </row>
    <row r="11" spans="1:11" ht="19.5" customHeight="1" thickBot="1">
      <c r="A11" s="27"/>
      <c r="B11" s="10" t="s">
        <v>4</v>
      </c>
      <c r="C11" s="34">
        <v>595</v>
      </c>
      <c r="D11" s="67">
        <v>74</v>
      </c>
      <c r="E11" s="81">
        <f t="shared" si="1"/>
        <v>669</v>
      </c>
      <c r="F11" s="34">
        <v>493</v>
      </c>
      <c r="G11" s="67">
        <v>40</v>
      </c>
      <c r="H11" s="81">
        <f t="shared" si="0"/>
        <v>533</v>
      </c>
      <c r="I11" s="113"/>
      <c r="J11" s="1"/>
      <c r="K11" s="1"/>
    </row>
    <row r="12" spans="1:11" ht="19.5" customHeight="1" thickBot="1" thickTop="1">
      <c r="A12" s="28" t="s">
        <v>5</v>
      </c>
      <c r="B12" s="10"/>
      <c r="C12" s="35">
        <f>SUM(C13:C18)</f>
        <v>7190</v>
      </c>
      <c r="D12" s="68">
        <f>SUM(D13:D18)</f>
        <v>77</v>
      </c>
      <c r="E12" s="76">
        <f t="shared" si="1"/>
        <v>7267</v>
      </c>
      <c r="F12" s="35">
        <f>SUM(F13:F18)</f>
        <v>7500</v>
      </c>
      <c r="G12" s="68">
        <f>SUM(G13:G18)</f>
        <v>43</v>
      </c>
      <c r="H12" s="76">
        <f t="shared" si="0"/>
        <v>7543</v>
      </c>
      <c r="I12" s="112">
        <f>H12/E12*100</f>
        <v>103.7979909178478</v>
      </c>
      <c r="J12" s="1"/>
      <c r="K12" s="1"/>
    </row>
    <row r="13" spans="1:11" ht="19.5" customHeight="1" thickTop="1">
      <c r="A13" s="27" t="s">
        <v>0</v>
      </c>
      <c r="B13" s="10" t="s">
        <v>6</v>
      </c>
      <c r="C13" s="34">
        <v>490</v>
      </c>
      <c r="D13" s="67">
        <v>6</v>
      </c>
      <c r="E13" s="81">
        <f t="shared" si="1"/>
        <v>496</v>
      </c>
      <c r="F13" s="34">
        <v>500</v>
      </c>
      <c r="G13" s="67">
        <v>13</v>
      </c>
      <c r="H13" s="81">
        <f t="shared" si="0"/>
        <v>513</v>
      </c>
      <c r="I13" s="113"/>
      <c r="J13" s="1"/>
      <c r="K13" s="1"/>
    </row>
    <row r="14" spans="1:11" ht="19.5" customHeight="1">
      <c r="A14" s="27"/>
      <c r="B14" s="10" t="s">
        <v>11</v>
      </c>
      <c r="C14" s="34">
        <v>250</v>
      </c>
      <c r="D14" s="67"/>
      <c r="E14" s="81">
        <f t="shared" si="1"/>
        <v>250</v>
      </c>
      <c r="F14" s="34">
        <v>243</v>
      </c>
      <c r="G14" s="67">
        <v>1</v>
      </c>
      <c r="H14" s="81">
        <f t="shared" si="0"/>
        <v>244</v>
      </c>
      <c r="I14" s="113"/>
      <c r="J14" s="1"/>
      <c r="K14" s="1"/>
    </row>
    <row r="15" spans="1:11" ht="19.5" customHeight="1">
      <c r="A15" s="27"/>
      <c r="B15" s="10" t="s">
        <v>52</v>
      </c>
      <c r="C15" s="34">
        <v>260</v>
      </c>
      <c r="D15" s="67"/>
      <c r="E15" s="81">
        <f t="shared" si="1"/>
        <v>260</v>
      </c>
      <c r="F15" s="34">
        <v>264</v>
      </c>
      <c r="G15" s="67">
        <v>6</v>
      </c>
      <c r="H15" s="81">
        <f t="shared" si="0"/>
        <v>270</v>
      </c>
      <c r="I15" s="113"/>
      <c r="J15" s="1"/>
      <c r="K15" s="1"/>
    </row>
    <row r="16" spans="1:11" ht="19.5" customHeight="1">
      <c r="A16" s="27"/>
      <c r="B16" s="10" t="s">
        <v>7</v>
      </c>
      <c r="C16" s="34">
        <v>100</v>
      </c>
      <c r="D16" s="67">
        <v>20</v>
      </c>
      <c r="E16" s="81">
        <f t="shared" si="1"/>
        <v>120</v>
      </c>
      <c r="F16" s="34">
        <v>126</v>
      </c>
      <c r="G16" s="67">
        <v>10</v>
      </c>
      <c r="H16" s="81">
        <f t="shared" si="0"/>
        <v>136</v>
      </c>
      <c r="I16" s="113"/>
      <c r="J16" s="1"/>
      <c r="K16" s="1"/>
    </row>
    <row r="17" spans="1:11" ht="19.5" customHeight="1">
      <c r="A17" s="27"/>
      <c r="B17" s="10" t="s">
        <v>8</v>
      </c>
      <c r="C17" s="34">
        <v>63</v>
      </c>
      <c r="D17" s="67"/>
      <c r="E17" s="81">
        <f t="shared" si="1"/>
        <v>63</v>
      </c>
      <c r="F17" s="34">
        <v>128</v>
      </c>
      <c r="G17" s="67"/>
      <c r="H17" s="81">
        <f t="shared" si="0"/>
        <v>128</v>
      </c>
      <c r="I17" s="113"/>
      <c r="J17" s="1"/>
      <c r="K17" s="1"/>
    </row>
    <row r="18" spans="1:11" ht="19.5" customHeight="1" thickBot="1">
      <c r="A18" s="27"/>
      <c r="B18" s="10" t="s">
        <v>23</v>
      </c>
      <c r="C18" s="34">
        <v>6027</v>
      </c>
      <c r="D18" s="67">
        <v>51</v>
      </c>
      <c r="E18" s="81">
        <f t="shared" si="1"/>
        <v>6078</v>
      </c>
      <c r="F18" s="34">
        <v>6239</v>
      </c>
      <c r="G18" s="67">
        <v>13</v>
      </c>
      <c r="H18" s="81">
        <f t="shared" si="0"/>
        <v>6252</v>
      </c>
      <c r="I18" s="113"/>
      <c r="J18" s="1"/>
      <c r="K18" s="1"/>
    </row>
    <row r="19" spans="1:11" ht="19.5" customHeight="1" thickBot="1" thickTop="1">
      <c r="A19" s="28" t="s">
        <v>12</v>
      </c>
      <c r="B19" s="11"/>
      <c r="C19" s="35">
        <f>SUM(C20:C23)</f>
        <v>13383</v>
      </c>
      <c r="D19" s="68">
        <f>SUM(D20:D23)</f>
        <v>167</v>
      </c>
      <c r="E19" s="76">
        <f t="shared" si="1"/>
        <v>13550</v>
      </c>
      <c r="F19" s="35">
        <f>SUM(F20:F23)</f>
        <v>12835</v>
      </c>
      <c r="G19" s="68">
        <f>SUM(G20:G23)</f>
        <v>296</v>
      </c>
      <c r="H19" s="76">
        <f t="shared" si="0"/>
        <v>13131</v>
      </c>
      <c r="I19" s="112">
        <f>H19/E19*100</f>
        <v>96.90774907749078</v>
      </c>
      <c r="J19" s="1"/>
      <c r="K19" s="1"/>
    </row>
    <row r="20" spans="1:14" ht="19.5" customHeight="1" thickTop="1">
      <c r="A20" s="27" t="s">
        <v>0</v>
      </c>
      <c r="B20" s="10" t="s">
        <v>13</v>
      </c>
      <c r="C20" s="34">
        <v>9715</v>
      </c>
      <c r="D20" s="67">
        <v>120</v>
      </c>
      <c r="E20" s="81">
        <f>C20+D20</f>
        <v>9835</v>
      </c>
      <c r="F20" s="34">
        <v>9129</v>
      </c>
      <c r="G20" s="67">
        <v>213</v>
      </c>
      <c r="H20" s="81">
        <f t="shared" si="0"/>
        <v>9342</v>
      </c>
      <c r="I20" s="113"/>
      <c r="J20" s="1"/>
      <c r="K20" s="1"/>
      <c r="N20" s="4"/>
    </row>
    <row r="21" spans="1:11" ht="19.5" customHeight="1">
      <c r="A21" s="27"/>
      <c r="B21" s="10" t="s">
        <v>14</v>
      </c>
      <c r="C21" s="34">
        <v>200</v>
      </c>
      <c r="D21" s="67">
        <v>4</v>
      </c>
      <c r="E21" s="81">
        <f t="shared" si="1"/>
        <v>204</v>
      </c>
      <c r="F21" s="34">
        <v>386</v>
      </c>
      <c r="G21" s="67">
        <v>6</v>
      </c>
      <c r="H21" s="81">
        <f t="shared" si="0"/>
        <v>392</v>
      </c>
      <c r="I21" s="113"/>
      <c r="J21" s="1"/>
      <c r="K21" s="1"/>
    </row>
    <row r="22" spans="1:11" ht="19.5" customHeight="1">
      <c r="A22" s="27"/>
      <c r="B22" s="10" t="s">
        <v>9</v>
      </c>
      <c r="C22" s="92">
        <v>2594</v>
      </c>
      <c r="D22" s="105">
        <v>32</v>
      </c>
      <c r="E22" s="81">
        <f t="shared" si="1"/>
        <v>2626</v>
      </c>
      <c r="F22" s="34">
        <v>2479</v>
      </c>
      <c r="G22" s="67">
        <v>58</v>
      </c>
      <c r="H22" s="81">
        <f t="shared" si="0"/>
        <v>2537</v>
      </c>
      <c r="I22" s="113"/>
      <c r="J22" s="1"/>
      <c r="K22" s="1"/>
    </row>
    <row r="23" spans="1:11" ht="19.5" customHeight="1" thickBot="1">
      <c r="A23" s="27"/>
      <c r="B23" s="10" t="s">
        <v>15</v>
      </c>
      <c r="C23" s="34">
        <v>874</v>
      </c>
      <c r="D23" s="67">
        <v>11</v>
      </c>
      <c r="E23" s="81">
        <f t="shared" si="1"/>
        <v>885</v>
      </c>
      <c r="F23" s="34">
        <v>841</v>
      </c>
      <c r="G23" s="67">
        <v>19</v>
      </c>
      <c r="H23" s="81">
        <f t="shared" si="0"/>
        <v>860</v>
      </c>
      <c r="I23" s="113"/>
      <c r="J23" s="1"/>
      <c r="K23" s="1"/>
    </row>
    <row r="24" spans="1:11" ht="19.5" customHeight="1" thickBot="1" thickTop="1">
      <c r="A24" s="28" t="s">
        <v>27</v>
      </c>
      <c r="B24" s="11"/>
      <c r="C24" s="35">
        <v>88</v>
      </c>
      <c r="D24" s="68"/>
      <c r="E24" s="76">
        <f t="shared" si="1"/>
        <v>88</v>
      </c>
      <c r="F24" s="35">
        <v>39</v>
      </c>
      <c r="G24" s="68"/>
      <c r="H24" s="76">
        <f t="shared" si="0"/>
        <v>39</v>
      </c>
      <c r="I24" s="112">
        <f>H24/E24*100</f>
        <v>44.31818181818182</v>
      </c>
      <c r="J24" s="2"/>
      <c r="K24" s="2"/>
    </row>
    <row r="25" spans="1:11" ht="19.5" customHeight="1" thickBot="1" thickTop="1">
      <c r="A25" s="28" t="s">
        <v>16</v>
      </c>
      <c r="B25" s="10"/>
      <c r="C25" s="35">
        <v>378</v>
      </c>
      <c r="D25" s="68">
        <f>SUM(D26:D27)</f>
        <v>0</v>
      </c>
      <c r="E25" s="76">
        <f t="shared" si="1"/>
        <v>378</v>
      </c>
      <c r="F25" s="35">
        <f>SUM(F26:F27)</f>
        <v>389</v>
      </c>
      <c r="G25" s="68">
        <f>SUM(G26:G27)</f>
        <v>0</v>
      </c>
      <c r="H25" s="76">
        <f t="shared" si="0"/>
        <v>389</v>
      </c>
      <c r="I25" s="112">
        <f>H25/E25*100</f>
        <v>102.91005291005291</v>
      </c>
      <c r="J25" s="1"/>
      <c r="K25" s="1"/>
    </row>
    <row r="26" spans="1:11" ht="19.5" customHeight="1" thickTop="1">
      <c r="A26" s="29" t="s">
        <v>61</v>
      </c>
      <c r="B26" s="12"/>
      <c r="C26" s="36">
        <v>35</v>
      </c>
      <c r="D26" s="69"/>
      <c r="E26" s="81">
        <f t="shared" si="1"/>
        <v>35</v>
      </c>
      <c r="F26" s="36">
        <v>46</v>
      </c>
      <c r="G26" s="69"/>
      <c r="H26" s="81">
        <f t="shared" si="0"/>
        <v>46</v>
      </c>
      <c r="I26" s="113"/>
      <c r="J26" s="1"/>
      <c r="K26" s="1"/>
    </row>
    <row r="27" spans="1:11" ht="19.5" customHeight="1" thickBot="1">
      <c r="A27" s="29" t="s">
        <v>60</v>
      </c>
      <c r="B27" s="12"/>
      <c r="C27" s="36">
        <v>343</v>
      </c>
      <c r="D27" s="69">
        <v>0</v>
      </c>
      <c r="E27" s="82">
        <f t="shared" si="1"/>
        <v>343</v>
      </c>
      <c r="F27" s="36">
        <v>343</v>
      </c>
      <c r="G27" s="69"/>
      <c r="H27" s="81">
        <f t="shared" si="0"/>
        <v>343</v>
      </c>
      <c r="I27" s="113"/>
      <c r="J27" s="1"/>
      <c r="K27" s="1"/>
    </row>
    <row r="28" spans="1:11" ht="19.5" customHeight="1" thickBot="1" thickTop="1">
      <c r="A28" s="13" t="s">
        <v>18</v>
      </c>
      <c r="B28" s="14"/>
      <c r="C28" s="31">
        <f>SUM(C29+C35+C37+C39+C40+C41+C42)</f>
        <v>22493</v>
      </c>
      <c r="D28" s="31">
        <f>SUM(D29+D35+D37+D39+D40+D41+D42+D43)</f>
        <v>700</v>
      </c>
      <c r="E28" s="79">
        <f t="shared" si="1"/>
        <v>23193</v>
      </c>
      <c r="F28" s="31">
        <f>SUM(F29+F34+F35+F37+F38+F39+F40+F41+F42+F43)</f>
        <v>21852</v>
      </c>
      <c r="G28" s="31">
        <f>SUM(G29+G34+G35+G37+G39+G40+G41+G42+G43)</f>
        <v>823</v>
      </c>
      <c r="H28" s="89">
        <f t="shared" si="0"/>
        <v>22675</v>
      </c>
      <c r="I28" s="112">
        <f>H28/E28*100</f>
        <v>97.7665674988143</v>
      </c>
      <c r="J28" s="1"/>
      <c r="K28" s="1"/>
    </row>
    <row r="29" spans="1:11" ht="19.5" customHeight="1" thickBot="1" thickTop="1">
      <c r="A29" s="25" t="s">
        <v>51</v>
      </c>
      <c r="B29" s="3"/>
      <c r="C29" s="37">
        <f>SUM(C30:C32)</f>
        <v>6383</v>
      </c>
      <c r="D29" s="70">
        <f>SUM(D30+D31+D32+D33)</f>
        <v>700</v>
      </c>
      <c r="E29" s="80">
        <f t="shared" si="1"/>
        <v>7083</v>
      </c>
      <c r="F29" s="37">
        <f>SUM(F30:F32)</f>
        <v>7270</v>
      </c>
      <c r="G29" s="70">
        <f>SUM(G30+G31+G32+G33)</f>
        <v>822</v>
      </c>
      <c r="H29" s="89">
        <f t="shared" si="0"/>
        <v>8092</v>
      </c>
      <c r="I29" s="112">
        <f>H29/E29*100</f>
        <v>114.24537625300013</v>
      </c>
      <c r="J29" s="1"/>
      <c r="K29" s="1"/>
    </row>
    <row r="30" spans="1:11" ht="19.5" customHeight="1" thickTop="1">
      <c r="A30" s="29" t="s">
        <v>20</v>
      </c>
      <c r="B30" s="12"/>
      <c r="C30" s="36">
        <v>4635</v>
      </c>
      <c r="D30" s="69"/>
      <c r="E30" s="81">
        <f>C30+D30</f>
        <v>4635</v>
      </c>
      <c r="F30" s="36">
        <v>4065</v>
      </c>
      <c r="G30" s="69"/>
      <c r="H30" s="81">
        <f t="shared" si="0"/>
        <v>4065</v>
      </c>
      <c r="I30" s="113"/>
      <c r="J30" s="1"/>
      <c r="K30" s="1"/>
    </row>
    <row r="31" spans="1:11" ht="19.5" customHeight="1">
      <c r="A31" s="29" t="s">
        <v>21</v>
      </c>
      <c r="B31" s="12"/>
      <c r="C31" s="36">
        <v>1490</v>
      </c>
      <c r="D31" s="69"/>
      <c r="E31" s="81">
        <f t="shared" si="1"/>
        <v>1490</v>
      </c>
      <c r="F31" s="36">
        <v>2927</v>
      </c>
      <c r="G31" s="69"/>
      <c r="H31" s="81">
        <f t="shared" si="0"/>
        <v>2927</v>
      </c>
      <c r="I31" s="113"/>
      <c r="J31" s="1"/>
      <c r="K31" s="1"/>
    </row>
    <row r="32" spans="1:11" ht="19.5" customHeight="1">
      <c r="A32" s="29" t="s">
        <v>19</v>
      </c>
      <c r="B32" s="12"/>
      <c r="C32" s="36">
        <v>258</v>
      </c>
      <c r="D32" s="69"/>
      <c r="E32" s="81">
        <f t="shared" si="1"/>
        <v>258</v>
      </c>
      <c r="F32" s="36">
        <v>278</v>
      </c>
      <c r="G32" s="69"/>
      <c r="H32" s="81">
        <f t="shared" si="0"/>
        <v>278</v>
      </c>
      <c r="I32" s="113"/>
      <c r="J32" s="1"/>
      <c r="K32" s="1"/>
    </row>
    <row r="33" spans="1:11" ht="19.5" customHeight="1">
      <c r="A33" s="29" t="s">
        <v>28</v>
      </c>
      <c r="B33" s="12"/>
      <c r="C33" s="36"/>
      <c r="D33" s="69">
        <v>700</v>
      </c>
      <c r="E33" s="81">
        <f t="shared" si="1"/>
        <v>700</v>
      </c>
      <c r="F33" s="36"/>
      <c r="G33" s="69">
        <v>822</v>
      </c>
      <c r="H33" s="81">
        <f t="shared" si="0"/>
        <v>822</v>
      </c>
      <c r="I33" s="113"/>
      <c r="J33" s="1"/>
      <c r="K33" s="1"/>
    </row>
    <row r="34" spans="1:11" ht="19.5" customHeight="1" thickBot="1">
      <c r="A34" s="53" t="s">
        <v>36</v>
      </c>
      <c r="B34" s="54"/>
      <c r="C34" s="55"/>
      <c r="D34" s="71"/>
      <c r="E34" s="77">
        <f t="shared" si="1"/>
        <v>0</v>
      </c>
      <c r="F34" s="56">
        <v>43</v>
      </c>
      <c r="G34" s="102">
        <v>1</v>
      </c>
      <c r="H34" s="77">
        <f>F34+G34</f>
        <v>44</v>
      </c>
      <c r="I34" s="113"/>
      <c r="J34" s="1"/>
      <c r="K34" s="1"/>
    </row>
    <row r="35" spans="1:32" s="42" customFormat="1" ht="19.5" customHeight="1" thickBot="1" thickTop="1">
      <c r="A35" s="13" t="s">
        <v>53</v>
      </c>
      <c r="B35" s="16"/>
      <c r="C35" s="83">
        <v>9800</v>
      </c>
      <c r="D35" s="41"/>
      <c r="E35" s="83">
        <f>C35+D35</f>
        <v>9800</v>
      </c>
      <c r="F35" s="83">
        <v>6686</v>
      </c>
      <c r="G35" s="101"/>
      <c r="H35" s="77">
        <f>F35+G35</f>
        <v>6686</v>
      </c>
      <c r="I35" s="112">
        <f>H35/E35*100</f>
        <v>68.22448979591836</v>
      </c>
      <c r="J35" s="2"/>
      <c r="K35" s="2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</row>
    <row r="36" spans="1:11" ht="19.5" customHeight="1" thickTop="1">
      <c r="A36" s="26" t="s">
        <v>55</v>
      </c>
      <c r="B36" s="39"/>
      <c r="C36" s="109">
        <v>669</v>
      </c>
      <c r="D36" s="52"/>
      <c r="E36" s="103">
        <f>C36+D36</f>
        <v>669</v>
      </c>
      <c r="F36" s="109">
        <v>3783</v>
      </c>
      <c r="G36" s="52"/>
      <c r="H36" s="104">
        <f aca="true" t="shared" si="2" ref="H36:H45">F36+G36</f>
        <v>3783</v>
      </c>
      <c r="I36" s="113"/>
      <c r="J36" s="1"/>
      <c r="K36" s="1"/>
    </row>
    <row r="37" spans="1:11" ht="19.5" customHeight="1">
      <c r="A37" s="26" t="s">
        <v>54</v>
      </c>
      <c r="B37" s="39"/>
      <c r="C37" s="40">
        <v>400</v>
      </c>
      <c r="D37" s="52"/>
      <c r="E37" s="76">
        <f>C37+D37</f>
        <v>400</v>
      </c>
      <c r="F37" s="40">
        <v>0</v>
      </c>
      <c r="G37" s="52"/>
      <c r="H37" s="90">
        <f t="shared" si="2"/>
        <v>0</v>
      </c>
      <c r="I37" s="113"/>
      <c r="J37" s="1"/>
      <c r="K37" s="1"/>
    </row>
    <row r="38" spans="1:11" ht="19.5" customHeight="1">
      <c r="A38" s="25" t="s">
        <v>35</v>
      </c>
      <c r="B38" s="6"/>
      <c r="C38" s="37"/>
      <c r="D38" s="86"/>
      <c r="E38" s="61">
        <f>C38+D38</f>
        <v>0</v>
      </c>
      <c r="F38" s="37">
        <v>75</v>
      </c>
      <c r="G38" s="72"/>
      <c r="H38" s="84">
        <f t="shared" si="2"/>
        <v>75</v>
      </c>
      <c r="I38" s="113"/>
      <c r="J38" s="1"/>
      <c r="K38" s="1"/>
    </row>
    <row r="39" spans="1:11" ht="19.5" customHeight="1">
      <c r="A39" s="28" t="s">
        <v>37</v>
      </c>
      <c r="B39" s="11"/>
      <c r="C39" s="35">
        <v>3810</v>
      </c>
      <c r="D39" s="68"/>
      <c r="E39" s="76">
        <f>C39+D39</f>
        <v>3810</v>
      </c>
      <c r="F39" s="88">
        <v>3810</v>
      </c>
      <c r="G39" s="68"/>
      <c r="H39" s="76">
        <f t="shared" si="2"/>
        <v>3810</v>
      </c>
      <c r="I39" s="113"/>
      <c r="J39" s="1"/>
      <c r="K39" s="1"/>
    </row>
    <row r="40" spans="1:11" ht="19.5" customHeight="1">
      <c r="A40" s="25" t="s">
        <v>24</v>
      </c>
      <c r="B40" s="6"/>
      <c r="C40" s="37">
        <v>1100</v>
      </c>
      <c r="D40" s="70"/>
      <c r="E40" s="87">
        <f aca="true" t="shared" si="3" ref="E40:E45">C40+D40</f>
        <v>1100</v>
      </c>
      <c r="F40" s="37">
        <v>1878</v>
      </c>
      <c r="G40" s="70"/>
      <c r="H40" s="87">
        <f t="shared" si="2"/>
        <v>1878</v>
      </c>
      <c r="I40" s="113"/>
      <c r="J40" s="1"/>
      <c r="K40" s="1"/>
    </row>
    <row r="41" spans="1:11" ht="19.5" customHeight="1">
      <c r="A41" s="30" t="s">
        <v>25</v>
      </c>
      <c r="B41" s="15"/>
      <c r="C41" s="38">
        <v>1000</v>
      </c>
      <c r="D41" s="95"/>
      <c r="E41" s="76">
        <f t="shared" si="3"/>
        <v>1000</v>
      </c>
      <c r="F41" s="38">
        <v>1775</v>
      </c>
      <c r="G41" s="95"/>
      <c r="H41" s="76">
        <f t="shared" si="2"/>
        <v>1775</v>
      </c>
      <c r="I41" s="113"/>
      <c r="J41" s="1"/>
      <c r="K41" s="1"/>
    </row>
    <row r="42" spans="1:11" ht="19.5" customHeight="1">
      <c r="A42" s="30" t="s">
        <v>26</v>
      </c>
      <c r="B42" s="15"/>
      <c r="C42" s="38"/>
      <c r="D42" s="95"/>
      <c r="E42" s="76">
        <f t="shared" si="3"/>
        <v>0</v>
      </c>
      <c r="F42" s="38">
        <v>262</v>
      </c>
      <c r="G42" s="95"/>
      <c r="H42" s="76">
        <f t="shared" si="2"/>
        <v>262</v>
      </c>
      <c r="I42" s="113"/>
      <c r="J42" s="1"/>
      <c r="K42" s="1"/>
    </row>
    <row r="43" spans="1:11" ht="19.5" customHeight="1">
      <c r="A43" s="30" t="s">
        <v>39</v>
      </c>
      <c r="B43" s="15"/>
      <c r="C43" s="93">
        <v>190</v>
      </c>
      <c r="D43" s="95"/>
      <c r="E43" s="94">
        <f t="shared" si="3"/>
        <v>190</v>
      </c>
      <c r="F43" s="38">
        <v>53</v>
      </c>
      <c r="G43" s="95"/>
      <c r="H43" s="76">
        <f t="shared" si="2"/>
        <v>53</v>
      </c>
      <c r="I43" s="113"/>
      <c r="J43" s="1"/>
      <c r="K43" s="1"/>
    </row>
    <row r="44" spans="1:11" ht="19.5" customHeight="1" thickBot="1">
      <c r="A44" s="30" t="s">
        <v>22</v>
      </c>
      <c r="B44" s="15"/>
      <c r="C44" s="51">
        <f>SUM(C28-C7)</f>
        <v>0</v>
      </c>
      <c r="D44" s="108">
        <f>SUM(D28-D7)</f>
        <v>362</v>
      </c>
      <c r="E44" s="84">
        <f t="shared" si="3"/>
        <v>362</v>
      </c>
      <c r="F44" s="51">
        <f>SUM(F28-F7)</f>
        <v>0</v>
      </c>
      <c r="G44" s="108">
        <f>SUM(G28-G7)</f>
        <v>433</v>
      </c>
      <c r="H44" s="84">
        <f t="shared" si="2"/>
        <v>433</v>
      </c>
      <c r="I44" s="113"/>
      <c r="J44" s="1"/>
      <c r="K44" s="1"/>
    </row>
    <row r="45" spans="1:11" ht="19.5" customHeight="1" thickBot="1">
      <c r="A45" s="57" t="s">
        <v>38</v>
      </c>
      <c r="B45" s="58"/>
      <c r="C45" s="96">
        <v>1040</v>
      </c>
      <c r="D45" s="97"/>
      <c r="E45" s="85">
        <f t="shared" si="3"/>
        <v>1040</v>
      </c>
      <c r="F45" s="96">
        <v>987</v>
      </c>
      <c r="G45" s="97"/>
      <c r="H45" s="85">
        <f t="shared" si="2"/>
        <v>987</v>
      </c>
      <c r="I45" s="114"/>
      <c r="J45" s="1"/>
      <c r="K45" s="1"/>
    </row>
    <row r="46" spans="1:11" s="50" customFormat="1" ht="22.5" customHeight="1" thickTop="1">
      <c r="A46" s="107"/>
      <c r="B46" s="107"/>
      <c r="C46" s="107"/>
      <c r="D46" s="107"/>
      <c r="E46" s="107"/>
      <c r="F46" s="107"/>
      <c r="G46" s="107"/>
      <c r="H46" s="107"/>
      <c r="I46" s="49"/>
      <c r="J46" s="49"/>
      <c r="K46" s="49"/>
    </row>
    <row r="47" spans="1:11" ht="19.5" customHeight="1">
      <c r="A47" s="6"/>
      <c r="B47" s="6"/>
      <c r="C47" s="106"/>
      <c r="D47" s="106"/>
      <c r="E47" s="106"/>
      <c r="F47" s="106"/>
      <c r="G47" s="106"/>
      <c r="H47" s="106"/>
      <c r="I47" s="1"/>
      <c r="J47" s="1"/>
      <c r="K47" s="1"/>
    </row>
    <row r="48" spans="1:11" s="44" customFormat="1" ht="17.25" customHeight="1">
      <c r="A48" s="6" t="s">
        <v>40</v>
      </c>
      <c r="B48" s="6"/>
      <c r="C48" s="43"/>
      <c r="D48" s="43"/>
      <c r="E48" s="43"/>
      <c r="F48" s="43"/>
      <c r="G48" s="43"/>
      <c r="H48" s="43"/>
      <c r="I48" s="17"/>
      <c r="J48" s="17"/>
      <c r="K48" s="17"/>
    </row>
    <row r="49" spans="1:11" s="44" customFormat="1" ht="16.5" customHeight="1">
      <c r="A49" s="6" t="s">
        <v>41</v>
      </c>
      <c r="B49" s="6"/>
      <c r="C49" s="43"/>
      <c r="D49" s="43"/>
      <c r="E49" s="43"/>
      <c r="F49" s="43"/>
      <c r="G49" s="43"/>
      <c r="H49" s="43"/>
      <c r="I49" s="17"/>
      <c r="J49" s="17"/>
      <c r="K49" s="17"/>
    </row>
    <row r="50" spans="1:11" s="47" customFormat="1" ht="16.5" customHeight="1">
      <c r="A50" s="6" t="s">
        <v>42</v>
      </c>
      <c r="B50" s="45"/>
      <c r="C50" s="46"/>
      <c r="D50" s="6"/>
      <c r="E50" s="6"/>
      <c r="F50" s="45"/>
      <c r="G50" s="45"/>
      <c r="H50" s="45"/>
      <c r="I50" s="45"/>
      <c r="J50" s="45"/>
      <c r="K50" s="45"/>
    </row>
    <row r="51" spans="1:11" s="47" customFormat="1" ht="15.75">
      <c r="A51" s="45" t="s">
        <v>43</v>
      </c>
      <c r="B51" s="45"/>
      <c r="C51" s="45"/>
      <c r="D51" s="6"/>
      <c r="E51" s="6"/>
      <c r="F51" s="45"/>
      <c r="G51" s="45"/>
      <c r="H51" s="45"/>
      <c r="I51" s="45"/>
      <c r="J51" s="45"/>
      <c r="K51" s="45"/>
    </row>
    <row r="52" spans="1:11" s="47" customFormat="1" ht="16.5" customHeight="1">
      <c r="A52" s="45" t="s">
        <v>44</v>
      </c>
      <c r="B52" s="45"/>
      <c r="C52" s="45"/>
      <c r="D52" s="6"/>
      <c r="E52" s="6"/>
      <c r="F52" s="45"/>
      <c r="G52" s="45"/>
      <c r="H52" s="45"/>
      <c r="I52" s="45"/>
      <c r="J52" s="45"/>
      <c r="K52" s="45"/>
    </row>
    <row r="53" spans="1:11" s="47" customFormat="1" ht="14.25" customHeight="1">
      <c r="A53" s="45" t="s">
        <v>45</v>
      </c>
      <c r="B53" s="45"/>
      <c r="C53" s="45"/>
      <c r="D53" s="6"/>
      <c r="E53" s="6"/>
      <c r="F53" s="45"/>
      <c r="G53" s="45"/>
      <c r="H53" s="45"/>
      <c r="I53" s="45"/>
      <c r="J53" s="45"/>
      <c r="K53" s="45"/>
    </row>
    <row r="54" spans="1:11" s="47" customFormat="1" ht="15.75">
      <c r="A54" s="45" t="s">
        <v>30</v>
      </c>
      <c r="B54" s="45"/>
      <c r="C54" s="45"/>
      <c r="D54" s="6"/>
      <c r="E54" s="6"/>
      <c r="F54" s="45"/>
      <c r="G54" s="45"/>
      <c r="H54" s="45"/>
      <c r="I54" s="45"/>
      <c r="J54" s="45"/>
      <c r="K54" s="45"/>
    </row>
    <row r="55" spans="1:11" s="47" customFormat="1" ht="15.75">
      <c r="A55" s="45" t="s">
        <v>47</v>
      </c>
      <c r="B55" s="45"/>
      <c r="C55" s="45"/>
      <c r="D55" s="6"/>
      <c r="E55" s="6"/>
      <c r="F55" s="45"/>
      <c r="G55" s="45"/>
      <c r="H55" s="45"/>
      <c r="I55" s="45"/>
      <c r="J55" s="45"/>
      <c r="K55" s="45"/>
    </row>
    <row r="56" spans="1:5" s="18" customFormat="1" ht="13.5" customHeight="1">
      <c r="A56" s="98" t="s">
        <v>46</v>
      </c>
      <c r="C56" s="19"/>
      <c r="D56" s="20"/>
      <c r="E56" s="20"/>
    </row>
    <row r="58" s="99" customFormat="1" ht="15">
      <c r="A58" s="5" t="s">
        <v>50</v>
      </c>
    </row>
    <row r="59" s="99" customFormat="1" ht="15">
      <c r="A59" s="5" t="s">
        <v>49</v>
      </c>
    </row>
  </sheetData>
  <printOptions horizontalCentered="1" vertic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Náměstková</cp:lastModifiedBy>
  <cp:lastPrinted>2008-02-27T10:45:53Z</cp:lastPrinted>
  <dcterms:created xsi:type="dcterms:W3CDTF">1997-01-24T11:07:25Z</dcterms:created>
  <dcterms:modified xsi:type="dcterms:W3CDTF">2008-03-14T09:15:02Z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-176200139</vt:i4>
  </property>
  <property fmtid="{D5CDD505-2E9C-101B-9397-08002B2CF9AE}" pid="3" name="_EmailSubject">
    <vt:lpwstr>výroční zpráva na web DD</vt:lpwstr>
  </property>
  <property fmtid="{D5CDD505-2E9C-101B-9397-08002B2CF9AE}" pid="4" name="_AuthorEmail">
    <vt:lpwstr>Eva.Sukova@dejvickedivadlo.cz</vt:lpwstr>
  </property>
  <property fmtid="{D5CDD505-2E9C-101B-9397-08002B2CF9AE}" pid="5" name="_AuthorEmailDisplayName">
    <vt:lpwstr>Eva Suková</vt:lpwstr>
  </property>
  <property fmtid="{D5CDD505-2E9C-101B-9397-08002B2CF9AE}" pid="6" name="_PreviousAdHocReviewCycleID">
    <vt:i4>-323865761</vt:i4>
  </property>
</Properties>
</file>